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2s1HcjccuWKypbuq7maphOR7UVa9J/uhZfZNF1dHvTjyYhFjdpWA7/iYTtHBGhm10YZl/D7Wnpl8C00wwFVR5A==" workbookSaltValue="s7i882CImV9SCapaETdyHQ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<sst xmlns="http://schemas.openxmlformats.org/spreadsheetml/2006/main" xmlns:r="http://schemas.openxmlformats.org/officeDocument/2006/relationships" count="123" uniqueCount="123">
  <si>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経営比較分析表（平成29年度決算）</t>
  </si>
  <si>
    <t>事業CD</t>
    <rPh sb="0" eb="2">
      <t>ジギョウ</t>
    </rPh>
    <phoneticPr fontId="2"/>
  </si>
  <si>
    <t>業種CD</t>
    <rPh sb="0" eb="2">
      <t>ギョウシュ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</si>
  <si>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</si>
  <si>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</si>
  <si>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</si>
  <si>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2"/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</si>
  <si>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</si>
  <si>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</si>
  <si>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</si>
  <si>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</si>
  <si>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</si>
  <si>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</si>
  <si>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</si>
  <si>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2"/>
  </si>
  <si>
    <t>類似団体区分</t>
    <rPh sb="4" eb="6">
      <t>クブン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</si>
  <si>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</si>
  <si>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</si>
  <si>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</si>
  <si>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</si>
  <si>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</si>
  <si>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</si>
  <si>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</si>
  <si>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</si>
  <si>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①収益的収支比率(％)</t>
    <rPh sb="1" eb="4">
      <t>シュウエキテキ</t>
    </rPh>
    <phoneticPr fontId="2"/>
  </si>
  <si>
    <t>普及率(％)</t>
  </si>
  <si>
    <t>1. 経営の健全性・効率性</t>
  </si>
  <si>
    <t>③流動比率(％)</t>
    <rPh sb="1" eb="3">
      <t>リュウドウ</t>
    </rPh>
    <rPh sb="3" eb="5">
      <t>ヒリツ</t>
    </rPh>
    <phoneticPr fontId="2"/>
  </si>
  <si>
    <t>有収率(％)</t>
    <rPh sb="0" eb="1">
      <t>ユウ</t>
    </rPh>
    <rPh sb="1" eb="3">
      <t>シュウリツ</t>
    </rPh>
    <phoneticPr fontId="2"/>
  </si>
  <si>
    <t>処理区域内人口(人)</t>
    <rPh sb="0" eb="2">
      <t>ショリ</t>
    </rPh>
    <rPh sb="2" eb="5">
      <t>クイキナイ</t>
    </rPh>
    <phoneticPr fontId="2"/>
  </si>
  <si>
    <t>「費用の効率性」</t>
    <rPh sb="1" eb="3">
      <t>ヒヨウ</t>
    </rPh>
    <rPh sb="4" eb="6">
      <t>コウリツ</t>
    </rPh>
    <rPh sb="6" eb="7">
      <t>セイ</t>
    </rPh>
    <phoneticPr fontId="2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</si>
  <si>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2"/>
  </si>
  <si>
    <t>年度</t>
    <rPh sb="0" eb="2">
      <t>ネンド</t>
    </rPh>
    <phoneticPr fontId="2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</si>
  <si>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</si>
  <si>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2"/>
  </si>
  <si>
    <t>－</t>
  </si>
  <si>
    <t>2①</t>
  </si>
  <si>
    <t>類似団体平均値（平均値）</t>
  </si>
  <si>
    <t>【】</t>
  </si>
  <si>
    <t>項番</t>
    <rPh sb="0" eb="2">
      <t>コウバン</t>
    </rPh>
    <phoneticPr fontId="2"/>
  </si>
  <si>
    <t>「債務残高」</t>
    <rPh sb="1" eb="3">
      <t>サイム</t>
    </rPh>
    <rPh sb="3" eb="5">
      <t>ザンダカ</t>
    </rPh>
    <phoneticPr fontId="2"/>
  </si>
  <si>
    <t>比率(N-3)</t>
    <rPh sb="0" eb="2">
      <t>ヒリツ</t>
    </rPh>
    <phoneticPr fontId="2"/>
  </si>
  <si>
    <t>平成29年度全国平均</t>
  </si>
  <si>
    <t>-</t>
  </si>
  <si>
    <t>「施設の効率性」</t>
    <rPh sb="1" eb="3">
      <t>シセツ</t>
    </rPh>
    <rPh sb="4" eb="6">
      <t>コウリツ</t>
    </rPh>
    <rPh sb="6" eb="7">
      <t>セイ</t>
    </rPh>
    <phoneticPr fontId="2"/>
  </si>
  <si>
    <t>分析欄</t>
    <rPh sb="0" eb="2">
      <t>ブンセキ</t>
    </rPh>
    <rPh sb="2" eb="3">
      <t>ラン</t>
    </rPh>
    <phoneticPr fontId="2"/>
  </si>
  <si>
    <t>1. 経営の健全性・効率性について</t>
  </si>
  <si>
    <t>「累積欠損」</t>
    <rPh sb="1" eb="3">
      <t>ルイセキ</t>
    </rPh>
    <rPh sb="3" eb="5">
      <t>ケッソン</t>
    </rPh>
    <phoneticPr fontId="2"/>
  </si>
  <si>
    <t>「単年度の収支」</t>
  </si>
  <si>
    <t>業務CD</t>
    <rPh sb="0" eb="2">
      <t>ギョウム</t>
    </rPh>
    <phoneticPr fontId="2"/>
  </si>
  <si>
    <t>「支払能力」</t>
  </si>
  <si>
    <t>1④</t>
  </si>
  <si>
    <t>2. 老朽化の状況について</t>
  </si>
  <si>
    <t>「使用料対象の捕捉」</t>
    <rPh sb="1" eb="4">
      <t>シヨウリョウ</t>
    </rPh>
    <rPh sb="4" eb="6">
      <t>タイショウ</t>
    </rPh>
    <rPh sb="7" eb="9">
      <t>ホソク</t>
    </rPh>
    <phoneticPr fontId="2"/>
  </si>
  <si>
    <t>基本情報</t>
    <rPh sb="0" eb="2">
      <t>キホン</t>
    </rPh>
    <rPh sb="2" eb="4">
      <t>ジョウホウ</t>
    </rPh>
    <phoneticPr fontId="2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</si>
  <si>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2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</si>
  <si>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2"/>
  </si>
  <si>
    <t>2③</t>
  </si>
  <si>
    <t>「管渠の経年化の状況」</t>
    <rPh sb="4" eb="7">
      <t>ケイネンカ</t>
    </rPh>
    <rPh sb="8" eb="10">
      <t>ジョウキョウ</t>
    </rPh>
    <phoneticPr fontId="2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</si>
  <si>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2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</si>
  <si>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2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</si>
  <si>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</si>
  <si>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2"/>
  </si>
  <si>
    <t>1①</t>
  </si>
  <si>
    <t>1②</t>
  </si>
  <si>
    <t>1③</t>
  </si>
  <si>
    <t>1⑥</t>
  </si>
  <si>
    <t>1⑦</t>
  </si>
  <si>
    <t>2②</t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</si>
  <si>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</si>
  <si>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</si>
  <si>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施設CD</t>
    <rPh sb="0" eb="2">
      <t>シセツ</t>
    </rPh>
    <phoneticPr fontId="2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</si>
  <si>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</si>
  <si>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中項目</t>
    <rPh sb="0" eb="1">
      <t>チュウ</t>
    </rPh>
    <rPh sb="1" eb="3">
      <t>コウモク</t>
    </rPh>
    <phoneticPr fontId="2"/>
  </si>
  <si>
    <t>②累積欠損金比率(％)</t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</si>
  <si>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</si>
  <si>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</si>
  <si>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2"/>
  </si>
  <si>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</si>
  <si>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</si>
  <si>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</si>
  <si>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</si>
  <si>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②管渠老朽化率(％)</t>
  </si>
  <si>
    <t>③管渠改善率(％)</t>
  </si>
  <si>
    <t>小項目</t>
    <rPh sb="0" eb="3">
      <t>ショウコウモク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</si>
  <si>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</si>
  <si>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</si>
  <si>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</si>
  <si>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</si>
  <si>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</si>
  <si>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</si>
  <si>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</si>
  <si>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有収率</t>
    <rPh sb="0" eb="1">
      <t>ユウ</t>
    </rPh>
    <rPh sb="1" eb="3">
      <t>シュウリツ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</si>
  <si>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</si>
  <si>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</si>
  <si>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処理区域内人口</t>
  </si>
  <si>
    <t>処理区域面積</t>
  </si>
  <si>
    <t>処理区域内人口密度</t>
  </si>
  <si>
    <t>比率(N-4)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</si>
  <si>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</si>
  <si>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</si>
  <si>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</si>
  <si>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</si>
  <si>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</si>
  <si>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</si>
  <si>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</si>
  <si>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</si>
  <si>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</si>
  <si>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2"/>
  </si>
  <si>
    <t>北海道　中標津町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</si>
  <si>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</si>
  <si>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</si>
  <si>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</si>
  <si>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</si>
  <si>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</si>
  <si>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</si>
  <si>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</si>
  <si>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</si>
  <si>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</si>
  <si>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</si>
  <si>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③類似団体及び全国平均値を下回っている。
　特定環境保全公共下水道事業の管渠更新は、法定耐用年数まで相当な期間があるため更新延長は無く0％となっているが、今後、計画的な更新が必要となってくる。</t>
    <rPh sb="36" eb="37">
      <t>カン</t>
    </rPh>
    <rPh sb="37" eb="38">
      <t>キョ</t>
    </rPh>
    <rPh sb="38" eb="40">
      <t>コウシン</t>
    </rPh>
    <rPh sb="50" eb="52">
      <t>ソウトウ</t>
    </rPh>
    <rPh sb="53" eb="55">
      <t>キカン</t>
    </rPh>
    <rPh sb="60" eb="62">
      <t>コウシン</t>
    </rPh>
    <rPh sb="62" eb="64">
      <t>エンチョウ</t>
    </rPh>
    <rPh sb="65" eb="66">
      <t>ナ</t>
    </rPh>
    <rPh sb="77" eb="79">
      <t>コンゴ</t>
    </rPh>
    <rPh sb="80" eb="83">
      <t>ケイカクテキ</t>
    </rPh>
    <rPh sb="84" eb="86">
      <t>コウシン</t>
    </rPh>
    <rPh sb="87" eb="89">
      <t>ヒツヨウ</t>
    </rPh>
    <phoneticPr fontId="13"/>
  </si>
  <si>
    <t>　平成26年度に策定した中標津町下水道経営戦略（中期ビジョン）に基づき経営を行っている。
　特定環境保全公共下水道事業は、処理区域内人口が25人と小規模な事業であり、水洗化率は100％を維持しているが、汚水処理原価が類似団体及び全国平均値と比較して高く、経費回収率についても低い水準で推移している。
　健全な経営のために経費回収率の改善が必要であるが、使用料収入の増加は難しいことから、維持管理費の節減を図り、効率的な経営を行う必要がある。</t>
    <rPh sb="151" eb="153">
      <t>ケンゼン</t>
    </rPh>
    <rPh sb="154" eb="156">
      <t>ケイエイ</t>
    </rPh>
    <rPh sb="160" eb="162">
      <t>ケイヒ</t>
    </rPh>
    <rPh sb="162" eb="164">
      <t>カイシュウ</t>
    </rPh>
    <rPh sb="164" eb="165">
      <t>リツ</t>
    </rPh>
    <rPh sb="166" eb="168">
      <t>カイゼン</t>
    </rPh>
    <rPh sb="169" eb="171">
      <t>ヒツヨウ</t>
    </rPh>
    <rPh sb="176" eb="178">
      <t>シヨウ</t>
    </rPh>
    <rPh sb="178" eb="179">
      <t>リョウ</t>
    </rPh>
    <rPh sb="179" eb="181">
      <t>シュウニュウ</t>
    </rPh>
    <rPh sb="182" eb="184">
      <t>ゾウカ</t>
    </rPh>
    <rPh sb="185" eb="186">
      <t>ムズカ</t>
    </rPh>
    <rPh sb="193" eb="195">
      <t>イジ</t>
    </rPh>
    <rPh sb="195" eb="197">
      <t>カンリ</t>
    </rPh>
    <rPh sb="197" eb="198">
      <t>ヒ</t>
    </rPh>
    <rPh sb="199" eb="201">
      <t>セツゲン</t>
    </rPh>
    <rPh sb="202" eb="203">
      <t>ハカ</t>
    </rPh>
    <rPh sb="205" eb="208">
      <t>コウリツテキ</t>
    </rPh>
    <rPh sb="212" eb="213">
      <t>オコナ</t>
    </rPh>
    <rPh sb="214" eb="216">
      <t>ヒツヨウ</t>
    </rPh>
    <phoneticPr fontId="13"/>
  </si>
  <si>
    <t>①100％を下回って推移している。
④類似団体及び全国平均値と比較して高い数値で推移しているが、年々企業債残高は減少している。
⑤類似団体及び全国平均値と比較して低い数値で推移している。
⑥類似団体及び全国平均値と比較して高い数値で推移している。
⑦類似団体及び全国平均値と比較して低い数値で推移している。
⑧水洗化率は100％を維持している。</t>
    <rPh sb="24" eb="25">
      <t>オヨ</t>
    </rPh>
    <rPh sb="26" eb="28">
      <t>ゼンコク</t>
    </rPh>
    <rPh sb="28" eb="30">
      <t>ヘイキン</t>
    </rPh>
    <rPh sb="30" eb="31">
      <t>チ</t>
    </rPh>
    <rPh sb="49" eb="51">
      <t>ネンネン</t>
    </rPh>
    <rPh sb="51" eb="53">
      <t>キギョウ</t>
    </rPh>
    <rPh sb="53" eb="54">
      <t>サイ</t>
    </rPh>
    <rPh sb="54" eb="55">
      <t>ザン</t>
    </rPh>
    <rPh sb="55" eb="56">
      <t>ダカ</t>
    </rPh>
    <rPh sb="57" eb="59">
      <t>ゲンショウ</t>
    </rPh>
    <rPh sb="71" eb="72">
      <t>オヨ</t>
    </rPh>
    <rPh sb="73" eb="75">
      <t>ゼンコク</t>
    </rPh>
    <rPh sb="75" eb="77">
      <t>ヘイキン</t>
    </rPh>
    <rPh sb="77" eb="78">
      <t>チ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</si>
</sst>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ge"/>
    <numFmt numFmtId="179" formatCode="0.00_);[Red]\(0.00\)"/>
    <numFmt numFmtId="180" formatCode="#,##0.00;&quot;△&quot;#,##0.00;&quot;-&quot;"/>
  </numFmts>
  <fonts count="14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6"/>
      <color auto="1"/>
      <name val="游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2" xfId="0" applyNumberFormat="1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4" fillId="0" borderId="9" xfId="1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2" applyNumberFormat="1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7.0000000000000007e-002</c:v>
                </c:pt>
                <c:pt idx="1">
                  <c:v>8.e-002</c:v>
                </c:pt>
                <c:pt idx="2">
                  <c:v>7.0000000000000007e-002</c:v>
                </c:pt>
                <c:pt idx="3">
                  <c:v>9.e-002</c:v>
                </c:pt>
                <c:pt idx="4">
                  <c:v>9.e-002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23.16</c:v>
                </c:pt>
                <c:pt idx="1">
                  <c:v>20.53</c:v>
                </c:pt>
                <c:pt idx="2">
                  <c:v>18.420000000000002</c:v>
                </c:pt>
                <c:pt idx="3">
                  <c:v>18.420000000000002</c:v>
                </c:pt>
                <c:pt idx="4">
                  <c:v>21.05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91.29</c:v>
                </c:pt>
                <c:pt idx="1">
                  <c:v>77.790000000000006</c:v>
                </c:pt>
                <c:pt idx="2">
                  <c:v>90.33</c:v>
                </c:pt>
                <c:pt idx="3">
                  <c:v>94.44</c:v>
                </c:pt>
                <c:pt idx="4">
                  <c:v>95.77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7336.37</c:v>
                </c:pt>
                <c:pt idx="1">
                  <c:v>8610.48</c:v>
                </c:pt>
                <c:pt idx="2">
                  <c:v>6550.44</c:v>
                </c:pt>
                <c:pt idx="3">
                  <c:v>6174.28</c:v>
                </c:pt>
                <c:pt idx="4">
                  <c:v>5550.82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18.579999999999998</c:v>
                </c:pt>
                <c:pt idx="1">
                  <c:v>17.829999999999998</c:v>
                </c:pt>
                <c:pt idx="2">
                  <c:v>15.06</c:v>
                </c:pt>
                <c:pt idx="3">
                  <c:v>14.6</c:v>
                </c:pt>
                <c:pt idx="4">
                  <c:v>8.58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884.58</c:v>
                </c:pt>
                <c:pt idx="1">
                  <c:v>1050.8800000000001</c:v>
                </c:pt>
                <c:pt idx="2">
                  <c:v>1248.8699999999999</c:v>
                </c:pt>
                <c:pt idx="3">
                  <c:v>1295.25</c:v>
                </c:pt>
                <c:pt idx="4">
                  <c:v>2195.09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【1,225.44】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【82.67】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【215.23】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北海道　中標津町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3</v>
      </c>
      <c r="AE7" s="5"/>
      <c r="AF7" s="5"/>
      <c r="AG7" s="5"/>
      <c r="AH7" s="5"/>
      <c r="AI7" s="5"/>
      <c r="AJ7" s="5"/>
      <c r="AK7" s="3"/>
      <c r="AL7" s="5" t="s">
        <v>16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18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50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23661</v>
      </c>
      <c r="AM8" s="21"/>
      <c r="AN8" s="21"/>
      <c r="AO8" s="21"/>
      <c r="AP8" s="21"/>
      <c r="AQ8" s="21"/>
      <c r="AR8" s="21"/>
      <c r="AS8" s="21"/>
      <c r="AT8" s="7">
        <f>データ!T6</f>
        <v>684.87</v>
      </c>
      <c r="AU8" s="7"/>
      <c r="AV8" s="7"/>
      <c r="AW8" s="7"/>
      <c r="AX8" s="7"/>
      <c r="AY8" s="7"/>
      <c r="AZ8" s="7"/>
      <c r="BA8" s="7"/>
      <c r="BB8" s="7">
        <f>データ!U6</f>
        <v>34.549999999999997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20</v>
      </c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51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23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21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35</v>
      </c>
      <c r="BM9" s="38"/>
      <c r="BN9" s="45" t="s">
        <v>37</v>
      </c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52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0.11</v>
      </c>
      <c r="Q10" s="7"/>
      <c r="R10" s="7"/>
      <c r="S10" s="7"/>
      <c r="T10" s="7"/>
      <c r="U10" s="7"/>
      <c r="V10" s="7"/>
      <c r="W10" s="7">
        <f>データ!Q6</f>
        <v>56.11</v>
      </c>
      <c r="X10" s="7"/>
      <c r="Y10" s="7"/>
      <c r="Z10" s="7"/>
      <c r="AA10" s="7"/>
      <c r="AB10" s="7"/>
      <c r="AC10" s="7"/>
      <c r="AD10" s="21">
        <f>データ!R6</f>
        <v>3736</v>
      </c>
      <c r="AE10" s="21"/>
      <c r="AF10" s="21"/>
      <c r="AG10" s="21"/>
      <c r="AH10" s="21"/>
      <c r="AI10" s="21"/>
      <c r="AJ10" s="21"/>
      <c r="AK10" s="2"/>
      <c r="AL10" s="21">
        <f>データ!V6</f>
        <v>25</v>
      </c>
      <c r="AM10" s="21"/>
      <c r="AN10" s="21"/>
      <c r="AO10" s="21"/>
      <c r="AP10" s="21"/>
      <c r="AQ10" s="21"/>
      <c r="AR10" s="21"/>
      <c r="AS10" s="21"/>
      <c r="AT10" s="7">
        <f>データ!W6</f>
        <v>5.e-002</v>
      </c>
      <c r="AU10" s="7"/>
      <c r="AV10" s="7"/>
      <c r="AW10" s="7"/>
      <c r="AX10" s="7"/>
      <c r="AY10" s="7"/>
      <c r="AZ10" s="7"/>
      <c r="BA10" s="7"/>
      <c r="BB10" s="7">
        <f>データ!X6</f>
        <v>500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38</v>
      </c>
      <c r="BM10" s="39"/>
      <c r="BN10" s="46" t="s">
        <v>42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3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45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ht="13.5" customHeight="1">
      <c r="A14" s="2"/>
      <c r="B14" s="8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46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4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5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4"/>
      <c r="BK16" s="2"/>
      <c r="BL16" s="34" t="s">
        <v>122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6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6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6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6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6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6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6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6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6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6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6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6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6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6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6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6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6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6"/>
    </row>
    <row r="34" spans="1:78" ht="13.5" customHeight="1">
      <c r="A34" s="2"/>
      <c r="B34" s="10"/>
      <c r="C34" s="16" t="s">
        <v>48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9"/>
      <c r="R34" s="16" t="s">
        <v>47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9"/>
      <c r="AG34" s="16" t="s">
        <v>50</v>
      </c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9"/>
      <c r="AV34" s="16" t="s">
        <v>40</v>
      </c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6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9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9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9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6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6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6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6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6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6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6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6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6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7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4"/>
      <c r="BK45" s="2"/>
      <c r="BL45" s="32" t="s">
        <v>52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4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5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4"/>
      <c r="BK47" s="2"/>
      <c r="BL47" s="34" t="s">
        <v>120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6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6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6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6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6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6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6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6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6"/>
    </row>
    <row r="56" spans="1:78" ht="13.5" customHeight="1">
      <c r="A56" s="2"/>
      <c r="B56" s="10"/>
      <c r="C56" s="16" t="s">
        <v>6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9"/>
      <c r="R56" s="16" t="s">
        <v>30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9"/>
      <c r="AG56" s="16" t="s">
        <v>44</v>
      </c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9"/>
      <c r="AV56" s="16" t="s">
        <v>53</v>
      </c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6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9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9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9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6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9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9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9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6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6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6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6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6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7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4"/>
      <c r="BK64" s="2"/>
      <c r="BL64" s="32" t="s">
        <v>9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4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5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4"/>
      <c r="BK66" s="2"/>
      <c r="BL66" s="34" t="s">
        <v>121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6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6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6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6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6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6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6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6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6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6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6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6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6"/>
    </row>
    <row r="79" spans="1:78" ht="13.5" customHeight="1">
      <c r="A79" s="2"/>
      <c r="B79" s="10"/>
      <c r="C79" s="16" t="s">
        <v>56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9"/>
      <c r="V79" s="19"/>
      <c r="W79" s="16" t="s">
        <v>58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9"/>
      <c r="AP79" s="19"/>
      <c r="AQ79" s="16" t="s">
        <v>59</v>
      </c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6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9"/>
      <c r="V80" s="19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9"/>
      <c r="AP80" s="19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6"/>
    </row>
    <row r="81" spans="1:78" ht="13.5" customHeight="1">
      <c r="A81" s="2"/>
      <c r="B81" s="10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5"/>
      <c r="V81" s="15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5"/>
      <c r="AP81" s="15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5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6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7"/>
    </row>
    <row r="83" spans="1:78">
      <c r="C83" s="2" t="s">
        <v>60</v>
      </c>
    </row>
    <row r="84" spans="1:78">
      <c r="C84" s="2" t="s">
        <v>61</v>
      </c>
    </row>
    <row r="85" spans="1:78" hidden="1">
      <c r="B85" s="12" t="s">
        <v>62</v>
      </c>
      <c r="C85" s="12"/>
      <c r="D85" s="12"/>
      <c r="E85" s="12" t="s">
        <v>63</v>
      </c>
      <c r="F85" s="12" t="s">
        <v>64</v>
      </c>
      <c r="G85" s="12" t="s">
        <v>65</v>
      </c>
      <c r="H85" s="12" t="s">
        <v>51</v>
      </c>
      <c r="I85" s="12" t="s">
        <v>8</v>
      </c>
      <c r="J85" s="12" t="s">
        <v>66</v>
      </c>
      <c r="K85" s="12" t="s">
        <v>67</v>
      </c>
      <c r="L85" s="12" t="s">
        <v>33</v>
      </c>
      <c r="M85" s="12" t="s">
        <v>36</v>
      </c>
      <c r="N85" s="12" t="s">
        <v>68</v>
      </c>
      <c r="O85" s="12" t="s">
        <v>57</v>
      </c>
    </row>
    <row r="86" spans="1:78" hidden="1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【1,225.44】</v>
      </c>
      <c r="I86" s="12" t="str">
        <f>データ!CA6</f>
        <v>【75.58】</v>
      </c>
      <c r="J86" s="12" t="str">
        <f>データ!CL6</f>
        <v>【215.23】</v>
      </c>
      <c r="K86" s="12" t="str">
        <f>データ!CW6</f>
        <v>【42.66】</v>
      </c>
      <c r="L86" s="12" t="str">
        <f>データ!DH6</f>
        <v>【82.67】</v>
      </c>
      <c r="M86" s="12" t="s">
        <v>43</v>
      </c>
      <c r="N86" s="12" t="s">
        <v>43</v>
      </c>
      <c r="O86" s="12" t="str">
        <f>データ!EO6</f>
        <v>【0.10】</v>
      </c>
    </row>
  </sheetData>
  <sheetProtection algorithmName="SHA-512" hashValue="r8cSqELiJb15WH+OhJ1k24j5N6j4G3G2I/11EuZmSRhXBRE+d/9fGWspBo8VhYcKIbntWUzTXZyOCz21Baooow==" saltValue="FZLtn0Umn+R4vUl0BSagVA==" spinCount="100000" sheet="1" objects="1" scenarios="1" formatCells="0" formatColumns="0" formatRows="0"/>
  <mergeCells count="57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C34:P35"/>
    <mergeCell ref="R34:AE35"/>
    <mergeCell ref="AG34:AT35"/>
    <mergeCell ref="AV34:BI35"/>
    <mergeCell ref="BL45:BZ46"/>
    <mergeCell ref="C56:P57"/>
    <mergeCell ref="R56:AE57"/>
    <mergeCell ref="AG56:AT57"/>
    <mergeCell ref="AV56:BI57"/>
    <mergeCell ref="B60:BJ61"/>
    <mergeCell ref="BL64:BZ65"/>
    <mergeCell ref="C79:T80"/>
    <mergeCell ref="W79:AN80"/>
    <mergeCell ref="AQ79:BH80"/>
    <mergeCell ref="BL16:BZ44"/>
    <mergeCell ref="BL47:BZ63"/>
    <mergeCell ref="BL66:BZ82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55</v>
      </c>
      <c r="Y1" s="77">
        <v>1</v>
      </c>
      <c r="Z1" s="77">
        <v>1</v>
      </c>
      <c r="AA1" s="77">
        <v>1</v>
      </c>
      <c r="AB1" s="77">
        <v>1</v>
      </c>
      <c r="AC1" s="77">
        <v>1</v>
      </c>
      <c r="AD1" s="77">
        <v>1</v>
      </c>
      <c r="AE1" s="77">
        <v>1</v>
      </c>
      <c r="AF1" s="77">
        <v>1</v>
      </c>
      <c r="AG1" s="77">
        <v>1</v>
      </c>
      <c r="AH1" s="77">
        <v>1</v>
      </c>
      <c r="AI1" s="77"/>
      <c r="AJ1" s="77">
        <v>1</v>
      </c>
      <c r="AK1" s="77">
        <v>1</v>
      </c>
      <c r="AL1" s="77">
        <v>1</v>
      </c>
      <c r="AM1" s="77">
        <v>1</v>
      </c>
      <c r="AN1" s="77">
        <v>1</v>
      </c>
      <c r="AO1" s="77">
        <v>1</v>
      </c>
      <c r="AP1" s="77">
        <v>1</v>
      </c>
      <c r="AQ1" s="77">
        <v>1</v>
      </c>
      <c r="AR1" s="77">
        <v>1</v>
      </c>
      <c r="AS1" s="77">
        <v>1</v>
      </c>
      <c r="AT1" s="77"/>
      <c r="AU1" s="77">
        <v>1</v>
      </c>
      <c r="AV1" s="77">
        <v>1</v>
      </c>
      <c r="AW1" s="77">
        <v>1</v>
      </c>
      <c r="AX1" s="77">
        <v>1</v>
      </c>
      <c r="AY1" s="77">
        <v>1</v>
      </c>
      <c r="AZ1" s="77">
        <v>1</v>
      </c>
      <c r="BA1" s="77">
        <v>1</v>
      </c>
      <c r="BB1" s="77">
        <v>1</v>
      </c>
      <c r="BC1" s="77">
        <v>1</v>
      </c>
      <c r="BD1" s="77">
        <v>1</v>
      </c>
      <c r="BE1" s="77"/>
      <c r="BF1" s="77">
        <v>1</v>
      </c>
      <c r="BG1" s="77">
        <v>1</v>
      </c>
      <c r="BH1" s="77">
        <v>1</v>
      </c>
      <c r="BI1" s="77">
        <v>1</v>
      </c>
      <c r="BJ1" s="77">
        <v>1</v>
      </c>
      <c r="BK1" s="77">
        <v>1</v>
      </c>
      <c r="BL1" s="77">
        <v>1</v>
      </c>
      <c r="BM1" s="77">
        <v>1</v>
      </c>
      <c r="BN1" s="77">
        <v>1</v>
      </c>
      <c r="BO1" s="77">
        <v>1</v>
      </c>
      <c r="BP1" s="77"/>
      <c r="BQ1" s="77">
        <v>1</v>
      </c>
      <c r="BR1" s="77">
        <v>1</v>
      </c>
      <c r="BS1" s="77">
        <v>1</v>
      </c>
      <c r="BT1" s="77">
        <v>1</v>
      </c>
      <c r="BU1" s="77">
        <v>1</v>
      </c>
      <c r="BV1" s="77">
        <v>1</v>
      </c>
      <c r="BW1" s="77">
        <v>1</v>
      </c>
      <c r="BX1" s="77">
        <v>1</v>
      </c>
      <c r="BY1" s="77">
        <v>1</v>
      </c>
      <c r="BZ1" s="77">
        <v>1</v>
      </c>
      <c r="CA1" s="77"/>
      <c r="CB1" s="77">
        <v>1</v>
      </c>
      <c r="CC1" s="77">
        <v>1</v>
      </c>
      <c r="CD1" s="77">
        <v>1</v>
      </c>
      <c r="CE1" s="77">
        <v>1</v>
      </c>
      <c r="CF1" s="77">
        <v>1</v>
      </c>
      <c r="CG1" s="77">
        <v>1</v>
      </c>
      <c r="CH1" s="77">
        <v>1</v>
      </c>
      <c r="CI1" s="77">
        <v>1</v>
      </c>
      <c r="CJ1" s="77">
        <v>1</v>
      </c>
      <c r="CK1" s="77">
        <v>1</v>
      </c>
      <c r="CL1" s="77"/>
      <c r="CM1" s="77">
        <v>1</v>
      </c>
      <c r="CN1" s="77">
        <v>1</v>
      </c>
      <c r="CO1" s="77">
        <v>1</v>
      </c>
      <c r="CP1" s="77">
        <v>1</v>
      </c>
      <c r="CQ1" s="77">
        <v>1</v>
      </c>
      <c r="CR1" s="77">
        <v>1</v>
      </c>
      <c r="CS1" s="77">
        <v>1</v>
      </c>
      <c r="CT1" s="77">
        <v>1</v>
      </c>
      <c r="CU1" s="77">
        <v>1</v>
      </c>
      <c r="CV1" s="77">
        <v>1</v>
      </c>
      <c r="CW1" s="77"/>
      <c r="CX1" s="77">
        <v>1</v>
      </c>
      <c r="CY1" s="77">
        <v>1</v>
      </c>
      <c r="CZ1" s="77">
        <v>1</v>
      </c>
      <c r="DA1" s="77">
        <v>1</v>
      </c>
      <c r="DB1" s="77">
        <v>1</v>
      </c>
      <c r="DC1" s="77">
        <v>1</v>
      </c>
      <c r="DD1" s="77">
        <v>1</v>
      </c>
      <c r="DE1" s="77">
        <v>1</v>
      </c>
      <c r="DF1" s="77">
        <v>1</v>
      </c>
      <c r="DG1" s="77">
        <v>1</v>
      </c>
      <c r="DH1" s="77"/>
      <c r="DI1" s="77">
        <v>1</v>
      </c>
      <c r="DJ1" s="77">
        <v>1</v>
      </c>
      <c r="DK1" s="77">
        <v>1</v>
      </c>
      <c r="DL1" s="77">
        <v>1</v>
      </c>
      <c r="DM1" s="77">
        <v>1</v>
      </c>
      <c r="DN1" s="77">
        <v>1</v>
      </c>
      <c r="DO1" s="77">
        <v>1</v>
      </c>
      <c r="DP1" s="77">
        <v>1</v>
      </c>
      <c r="DQ1" s="77">
        <v>1</v>
      </c>
      <c r="DR1" s="77">
        <v>1</v>
      </c>
      <c r="DS1" s="77"/>
      <c r="DT1" s="77">
        <v>1</v>
      </c>
      <c r="DU1" s="77">
        <v>1</v>
      </c>
      <c r="DV1" s="77">
        <v>1</v>
      </c>
      <c r="DW1" s="77">
        <v>1</v>
      </c>
      <c r="DX1" s="77">
        <v>1</v>
      </c>
      <c r="DY1" s="77">
        <v>1</v>
      </c>
      <c r="DZ1" s="77">
        <v>1</v>
      </c>
      <c r="EA1" s="77">
        <v>1</v>
      </c>
      <c r="EB1" s="77">
        <v>1</v>
      </c>
      <c r="EC1" s="77">
        <v>1</v>
      </c>
      <c r="ED1" s="77"/>
      <c r="EE1" s="77">
        <v>1</v>
      </c>
      <c r="EF1" s="77">
        <v>1</v>
      </c>
      <c r="EG1" s="77">
        <v>1</v>
      </c>
      <c r="EH1" s="77">
        <v>1</v>
      </c>
      <c r="EI1" s="77">
        <v>1</v>
      </c>
      <c r="EJ1" s="77">
        <v>1</v>
      </c>
      <c r="EK1" s="77">
        <v>1</v>
      </c>
      <c r="EL1" s="77">
        <v>1</v>
      </c>
      <c r="EM1" s="77">
        <v>1</v>
      </c>
      <c r="EN1" s="77">
        <v>1</v>
      </c>
      <c r="EO1" s="77"/>
    </row>
    <row r="2" spans="1:145">
      <c r="A2" s="59" t="s">
        <v>39</v>
      </c>
      <c r="B2" s="59">
        <f t="shared" ref="B2:EO2" si="0">COLUMN()-1</f>
        <v>1</v>
      </c>
      <c r="C2" s="59">
        <f t="shared" si="0"/>
        <v>2</v>
      </c>
      <c r="D2" s="59">
        <f t="shared" si="0"/>
        <v>3</v>
      </c>
      <c r="E2" s="59">
        <f t="shared" si="0"/>
        <v>4</v>
      </c>
      <c r="F2" s="59">
        <f t="shared" si="0"/>
        <v>5</v>
      </c>
      <c r="G2" s="59">
        <f t="shared" si="0"/>
        <v>6</v>
      </c>
      <c r="H2" s="59">
        <f t="shared" si="0"/>
        <v>7</v>
      </c>
      <c r="I2" s="59">
        <f t="shared" si="0"/>
        <v>8</v>
      </c>
      <c r="J2" s="59">
        <f t="shared" si="0"/>
        <v>9</v>
      </c>
      <c r="K2" s="59">
        <f t="shared" si="0"/>
        <v>10</v>
      </c>
      <c r="L2" s="59">
        <f t="shared" si="0"/>
        <v>11</v>
      </c>
      <c r="M2" s="59">
        <f t="shared" si="0"/>
        <v>12</v>
      </c>
      <c r="N2" s="59">
        <f t="shared" si="0"/>
        <v>13</v>
      </c>
      <c r="O2" s="59">
        <f t="shared" si="0"/>
        <v>14</v>
      </c>
      <c r="P2" s="59">
        <f t="shared" si="0"/>
        <v>15</v>
      </c>
      <c r="Q2" s="59">
        <f t="shared" si="0"/>
        <v>16</v>
      </c>
      <c r="R2" s="59">
        <f t="shared" si="0"/>
        <v>17</v>
      </c>
      <c r="S2" s="59">
        <f t="shared" si="0"/>
        <v>18</v>
      </c>
      <c r="T2" s="59">
        <f t="shared" si="0"/>
        <v>19</v>
      </c>
      <c r="U2" s="59">
        <f t="shared" si="0"/>
        <v>20</v>
      </c>
      <c r="V2" s="59">
        <f t="shared" si="0"/>
        <v>21</v>
      </c>
      <c r="W2" s="59">
        <f t="shared" si="0"/>
        <v>22</v>
      </c>
      <c r="X2" s="59">
        <f t="shared" si="0"/>
        <v>23</v>
      </c>
      <c r="Y2" s="59">
        <f t="shared" si="0"/>
        <v>24</v>
      </c>
      <c r="Z2" s="59">
        <f t="shared" si="0"/>
        <v>25</v>
      </c>
      <c r="AA2" s="59">
        <f t="shared" si="0"/>
        <v>26</v>
      </c>
      <c r="AB2" s="59">
        <f t="shared" si="0"/>
        <v>27</v>
      </c>
      <c r="AC2" s="59">
        <f t="shared" si="0"/>
        <v>28</v>
      </c>
      <c r="AD2" s="59">
        <f t="shared" si="0"/>
        <v>29</v>
      </c>
      <c r="AE2" s="59">
        <f t="shared" si="0"/>
        <v>30</v>
      </c>
      <c r="AF2" s="59">
        <f t="shared" si="0"/>
        <v>31</v>
      </c>
      <c r="AG2" s="59">
        <f t="shared" si="0"/>
        <v>32</v>
      </c>
      <c r="AH2" s="59">
        <f t="shared" si="0"/>
        <v>33</v>
      </c>
      <c r="AI2" s="59">
        <f t="shared" si="0"/>
        <v>34</v>
      </c>
      <c r="AJ2" s="59">
        <f t="shared" si="0"/>
        <v>35</v>
      </c>
      <c r="AK2" s="59">
        <f t="shared" si="0"/>
        <v>36</v>
      </c>
      <c r="AL2" s="59">
        <f t="shared" si="0"/>
        <v>37</v>
      </c>
      <c r="AM2" s="59">
        <f t="shared" si="0"/>
        <v>38</v>
      </c>
      <c r="AN2" s="59">
        <f t="shared" si="0"/>
        <v>39</v>
      </c>
      <c r="AO2" s="59">
        <f t="shared" si="0"/>
        <v>40</v>
      </c>
      <c r="AP2" s="59">
        <f t="shared" si="0"/>
        <v>41</v>
      </c>
      <c r="AQ2" s="59">
        <f t="shared" si="0"/>
        <v>42</v>
      </c>
      <c r="AR2" s="59">
        <f t="shared" si="0"/>
        <v>43</v>
      </c>
      <c r="AS2" s="59">
        <f t="shared" si="0"/>
        <v>44</v>
      </c>
      <c r="AT2" s="59">
        <f t="shared" si="0"/>
        <v>45</v>
      </c>
      <c r="AU2" s="59">
        <f t="shared" si="0"/>
        <v>46</v>
      </c>
      <c r="AV2" s="59">
        <f t="shared" si="0"/>
        <v>47</v>
      </c>
      <c r="AW2" s="59">
        <f t="shared" si="0"/>
        <v>48</v>
      </c>
      <c r="AX2" s="59">
        <f t="shared" si="0"/>
        <v>49</v>
      </c>
      <c r="AY2" s="59">
        <f t="shared" si="0"/>
        <v>50</v>
      </c>
      <c r="AZ2" s="59">
        <f t="shared" si="0"/>
        <v>51</v>
      </c>
      <c r="BA2" s="59">
        <f t="shared" si="0"/>
        <v>52</v>
      </c>
      <c r="BB2" s="59">
        <f t="shared" si="0"/>
        <v>53</v>
      </c>
      <c r="BC2" s="59">
        <f t="shared" si="0"/>
        <v>54</v>
      </c>
      <c r="BD2" s="59">
        <f t="shared" si="0"/>
        <v>55</v>
      </c>
      <c r="BE2" s="59">
        <f t="shared" si="0"/>
        <v>56</v>
      </c>
      <c r="BF2" s="59">
        <f t="shared" si="0"/>
        <v>57</v>
      </c>
      <c r="BG2" s="59">
        <f t="shared" si="0"/>
        <v>58</v>
      </c>
      <c r="BH2" s="59">
        <f t="shared" si="0"/>
        <v>59</v>
      </c>
      <c r="BI2" s="59">
        <f t="shared" si="0"/>
        <v>60</v>
      </c>
      <c r="BJ2" s="59">
        <f t="shared" si="0"/>
        <v>61</v>
      </c>
      <c r="BK2" s="59">
        <f t="shared" si="0"/>
        <v>62</v>
      </c>
      <c r="BL2" s="59">
        <f t="shared" si="0"/>
        <v>63</v>
      </c>
      <c r="BM2" s="59">
        <f t="shared" si="0"/>
        <v>64</v>
      </c>
      <c r="BN2" s="59">
        <f t="shared" si="0"/>
        <v>65</v>
      </c>
      <c r="BO2" s="59">
        <f t="shared" si="0"/>
        <v>66</v>
      </c>
      <c r="BP2" s="59">
        <f t="shared" si="0"/>
        <v>67</v>
      </c>
      <c r="BQ2" s="59">
        <f t="shared" si="0"/>
        <v>68</v>
      </c>
      <c r="BR2" s="59">
        <f t="shared" si="0"/>
        <v>69</v>
      </c>
      <c r="BS2" s="59">
        <f t="shared" si="0"/>
        <v>70</v>
      </c>
      <c r="BT2" s="59">
        <f t="shared" si="0"/>
        <v>71</v>
      </c>
      <c r="BU2" s="59">
        <f t="shared" si="0"/>
        <v>72</v>
      </c>
      <c r="BV2" s="59">
        <f t="shared" si="0"/>
        <v>73</v>
      </c>
      <c r="BW2" s="59">
        <f t="shared" si="0"/>
        <v>74</v>
      </c>
      <c r="BX2" s="59">
        <f t="shared" si="0"/>
        <v>75</v>
      </c>
      <c r="BY2" s="59">
        <f t="shared" si="0"/>
        <v>76</v>
      </c>
      <c r="BZ2" s="59">
        <f t="shared" si="0"/>
        <v>77</v>
      </c>
      <c r="CA2" s="59">
        <f t="shared" si="0"/>
        <v>78</v>
      </c>
      <c r="CB2" s="59">
        <f t="shared" si="0"/>
        <v>79</v>
      </c>
      <c r="CC2" s="59">
        <f t="shared" si="0"/>
        <v>80</v>
      </c>
      <c r="CD2" s="59">
        <f t="shared" si="0"/>
        <v>81</v>
      </c>
      <c r="CE2" s="59">
        <f t="shared" si="0"/>
        <v>82</v>
      </c>
      <c r="CF2" s="59">
        <f t="shared" si="0"/>
        <v>83</v>
      </c>
      <c r="CG2" s="59">
        <f t="shared" si="0"/>
        <v>84</v>
      </c>
      <c r="CH2" s="59">
        <f t="shared" si="0"/>
        <v>85</v>
      </c>
      <c r="CI2" s="59">
        <f t="shared" si="0"/>
        <v>86</v>
      </c>
      <c r="CJ2" s="59">
        <f t="shared" si="0"/>
        <v>87</v>
      </c>
      <c r="CK2" s="59">
        <f t="shared" si="0"/>
        <v>88</v>
      </c>
      <c r="CL2" s="59">
        <f t="shared" si="0"/>
        <v>89</v>
      </c>
      <c r="CM2" s="59">
        <f t="shared" si="0"/>
        <v>90</v>
      </c>
      <c r="CN2" s="59">
        <f t="shared" si="0"/>
        <v>91</v>
      </c>
      <c r="CO2" s="59">
        <f t="shared" si="0"/>
        <v>92</v>
      </c>
      <c r="CP2" s="59">
        <f t="shared" si="0"/>
        <v>93</v>
      </c>
      <c r="CQ2" s="59">
        <f t="shared" si="0"/>
        <v>94</v>
      </c>
      <c r="CR2" s="59">
        <f t="shared" si="0"/>
        <v>95</v>
      </c>
      <c r="CS2" s="59">
        <f t="shared" si="0"/>
        <v>96</v>
      </c>
      <c r="CT2" s="59">
        <f t="shared" si="0"/>
        <v>97</v>
      </c>
      <c r="CU2" s="59">
        <f t="shared" si="0"/>
        <v>98</v>
      </c>
      <c r="CV2" s="59">
        <f t="shared" si="0"/>
        <v>99</v>
      </c>
      <c r="CW2" s="59">
        <f t="shared" si="0"/>
        <v>100</v>
      </c>
      <c r="CX2" s="59">
        <f t="shared" si="0"/>
        <v>101</v>
      </c>
      <c r="CY2" s="59">
        <f t="shared" si="0"/>
        <v>102</v>
      </c>
      <c r="CZ2" s="59">
        <f t="shared" si="0"/>
        <v>103</v>
      </c>
      <c r="DA2" s="59">
        <f t="shared" si="0"/>
        <v>104</v>
      </c>
      <c r="DB2" s="59">
        <f t="shared" si="0"/>
        <v>105</v>
      </c>
      <c r="DC2" s="59">
        <f t="shared" si="0"/>
        <v>106</v>
      </c>
      <c r="DD2" s="59">
        <f t="shared" si="0"/>
        <v>107</v>
      </c>
      <c r="DE2" s="59">
        <f t="shared" si="0"/>
        <v>108</v>
      </c>
      <c r="DF2" s="59">
        <f t="shared" si="0"/>
        <v>109</v>
      </c>
      <c r="DG2" s="59">
        <f t="shared" si="0"/>
        <v>110</v>
      </c>
      <c r="DH2" s="59">
        <f t="shared" si="0"/>
        <v>111</v>
      </c>
      <c r="DI2" s="59">
        <f t="shared" si="0"/>
        <v>112</v>
      </c>
      <c r="DJ2" s="59">
        <f t="shared" si="0"/>
        <v>113</v>
      </c>
      <c r="DK2" s="59">
        <f t="shared" si="0"/>
        <v>114</v>
      </c>
      <c r="DL2" s="59">
        <f t="shared" si="0"/>
        <v>115</v>
      </c>
      <c r="DM2" s="59">
        <f t="shared" si="0"/>
        <v>116</v>
      </c>
      <c r="DN2" s="59">
        <f t="shared" si="0"/>
        <v>117</v>
      </c>
      <c r="DO2" s="59">
        <f t="shared" si="0"/>
        <v>118</v>
      </c>
      <c r="DP2" s="59">
        <f t="shared" si="0"/>
        <v>119</v>
      </c>
      <c r="DQ2" s="59">
        <f t="shared" si="0"/>
        <v>120</v>
      </c>
      <c r="DR2" s="59">
        <f t="shared" si="0"/>
        <v>121</v>
      </c>
      <c r="DS2" s="59">
        <f t="shared" si="0"/>
        <v>122</v>
      </c>
      <c r="DT2" s="59">
        <f t="shared" si="0"/>
        <v>123</v>
      </c>
      <c r="DU2" s="59">
        <f t="shared" si="0"/>
        <v>124</v>
      </c>
      <c r="DV2" s="59">
        <f t="shared" si="0"/>
        <v>125</v>
      </c>
      <c r="DW2" s="59">
        <f t="shared" si="0"/>
        <v>126</v>
      </c>
      <c r="DX2" s="59">
        <f t="shared" si="0"/>
        <v>127</v>
      </c>
      <c r="DY2" s="59">
        <f t="shared" si="0"/>
        <v>128</v>
      </c>
      <c r="DZ2" s="59">
        <f t="shared" si="0"/>
        <v>129</v>
      </c>
      <c r="EA2" s="59">
        <f t="shared" si="0"/>
        <v>130</v>
      </c>
      <c r="EB2" s="59">
        <f t="shared" si="0"/>
        <v>131</v>
      </c>
      <c r="EC2" s="59">
        <f t="shared" si="0"/>
        <v>132</v>
      </c>
      <c r="ED2" s="59">
        <f t="shared" si="0"/>
        <v>133</v>
      </c>
      <c r="EE2" s="59">
        <f t="shared" si="0"/>
        <v>134</v>
      </c>
      <c r="EF2" s="59">
        <f t="shared" si="0"/>
        <v>135</v>
      </c>
      <c r="EG2" s="59">
        <f t="shared" si="0"/>
        <v>136</v>
      </c>
      <c r="EH2" s="59">
        <f t="shared" si="0"/>
        <v>137</v>
      </c>
      <c r="EI2" s="59">
        <f t="shared" si="0"/>
        <v>138</v>
      </c>
      <c r="EJ2" s="59">
        <f t="shared" si="0"/>
        <v>139</v>
      </c>
      <c r="EK2" s="59">
        <f t="shared" si="0"/>
        <v>140</v>
      </c>
      <c r="EL2" s="59">
        <f t="shared" si="0"/>
        <v>141</v>
      </c>
      <c r="EM2" s="59">
        <f t="shared" si="0"/>
        <v>142</v>
      </c>
      <c r="EN2" s="59">
        <f t="shared" si="0"/>
        <v>143</v>
      </c>
      <c r="EO2" s="59">
        <f t="shared" si="0"/>
        <v>144</v>
      </c>
    </row>
    <row r="3" spans="1:145">
      <c r="A3" s="59" t="s">
        <v>19</v>
      </c>
      <c r="B3" s="61" t="s">
        <v>32</v>
      </c>
      <c r="C3" s="61" t="s">
        <v>70</v>
      </c>
      <c r="D3" s="61" t="s">
        <v>49</v>
      </c>
      <c r="E3" s="61" t="s">
        <v>2</v>
      </c>
      <c r="F3" s="61" t="s">
        <v>1</v>
      </c>
      <c r="G3" s="61" t="s">
        <v>71</v>
      </c>
      <c r="H3" s="67" t="s">
        <v>54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5"/>
      <c r="Y3" s="78" t="s">
        <v>72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 t="s">
        <v>10</v>
      </c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</row>
    <row r="4" spans="1:145">
      <c r="A4" s="59" t="s">
        <v>73</v>
      </c>
      <c r="B4" s="62"/>
      <c r="C4" s="62"/>
      <c r="D4" s="62"/>
      <c r="E4" s="62"/>
      <c r="F4" s="62"/>
      <c r="G4" s="62"/>
      <c r="H4" s="68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6"/>
      <c r="Y4" s="79" t="s">
        <v>24</v>
      </c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 t="s">
        <v>74</v>
      </c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 t="s">
        <v>27</v>
      </c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 t="s">
        <v>75</v>
      </c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 t="s">
        <v>76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 t="s">
        <v>77</v>
      </c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 t="s">
        <v>79</v>
      </c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 t="s">
        <v>80</v>
      </c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 t="s">
        <v>81</v>
      </c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 t="s">
        <v>82</v>
      </c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 t="s">
        <v>83</v>
      </c>
      <c r="EF4" s="79"/>
      <c r="EG4" s="79"/>
      <c r="EH4" s="79"/>
      <c r="EI4" s="79"/>
      <c r="EJ4" s="79"/>
      <c r="EK4" s="79"/>
      <c r="EL4" s="79"/>
      <c r="EM4" s="79"/>
      <c r="EN4" s="79"/>
      <c r="EO4" s="79"/>
    </row>
    <row r="5" spans="1:145">
      <c r="A5" s="59" t="s">
        <v>84</v>
      </c>
      <c r="B5" s="63"/>
      <c r="C5" s="63"/>
      <c r="D5" s="63"/>
      <c r="E5" s="63"/>
      <c r="F5" s="63"/>
      <c r="G5" s="63"/>
      <c r="H5" s="69" t="s">
        <v>69</v>
      </c>
      <c r="I5" s="69" t="s">
        <v>85</v>
      </c>
      <c r="J5" s="69" t="s">
        <v>86</v>
      </c>
      <c r="K5" s="69" t="s">
        <v>87</v>
      </c>
      <c r="L5" s="69" t="s">
        <v>88</v>
      </c>
      <c r="M5" s="69" t="s">
        <v>3</v>
      </c>
      <c r="N5" s="69" t="s">
        <v>89</v>
      </c>
      <c r="O5" s="69" t="s">
        <v>90</v>
      </c>
      <c r="P5" s="69" t="s">
        <v>91</v>
      </c>
      <c r="Q5" s="69" t="s">
        <v>92</v>
      </c>
      <c r="R5" s="69" t="s">
        <v>5</v>
      </c>
      <c r="S5" s="69" t="s">
        <v>93</v>
      </c>
      <c r="T5" s="69" t="s">
        <v>94</v>
      </c>
      <c r="U5" s="69" t="s">
        <v>78</v>
      </c>
      <c r="V5" s="69" t="s">
        <v>95</v>
      </c>
      <c r="W5" s="69" t="s">
        <v>96</v>
      </c>
      <c r="X5" s="69" t="s">
        <v>97</v>
      </c>
      <c r="Y5" s="69" t="s">
        <v>98</v>
      </c>
      <c r="Z5" s="69" t="s">
        <v>41</v>
      </c>
      <c r="AA5" s="69" t="s">
        <v>99</v>
      </c>
      <c r="AB5" s="69" t="s">
        <v>100</v>
      </c>
      <c r="AC5" s="69" t="s">
        <v>101</v>
      </c>
      <c r="AD5" s="69" t="s">
        <v>103</v>
      </c>
      <c r="AE5" s="69" t="s">
        <v>104</v>
      </c>
      <c r="AF5" s="69" t="s">
        <v>105</v>
      </c>
      <c r="AG5" s="69" t="s">
        <v>106</v>
      </c>
      <c r="AH5" s="69" t="s">
        <v>107</v>
      </c>
      <c r="AI5" s="69" t="s">
        <v>62</v>
      </c>
      <c r="AJ5" s="69" t="s">
        <v>98</v>
      </c>
      <c r="AK5" s="69" t="s">
        <v>41</v>
      </c>
      <c r="AL5" s="69" t="s">
        <v>99</v>
      </c>
      <c r="AM5" s="69" t="s">
        <v>100</v>
      </c>
      <c r="AN5" s="69" t="s">
        <v>101</v>
      </c>
      <c r="AO5" s="69" t="s">
        <v>103</v>
      </c>
      <c r="AP5" s="69" t="s">
        <v>104</v>
      </c>
      <c r="AQ5" s="69" t="s">
        <v>105</v>
      </c>
      <c r="AR5" s="69" t="s">
        <v>106</v>
      </c>
      <c r="AS5" s="69" t="s">
        <v>107</v>
      </c>
      <c r="AT5" s="69" t="s">
        <v>102</v>
      </c>
      <c r="AU5" s="69" t="s">
        <v>98</v>
      </c>
      <c r="AV5" s="69" t="s">
        <v>41</v>
      </c>
      <c r="AW5" s="69" t="s">
        <v>99</v>
      </c>
      <c r="AX5" s="69" t="s">
        <v>100</v>
      </c>
      <c r="AY5" s="69" t="s">
        <v>101</v>
      </c>
      <c r="AZ5" s="69" t="s">
        <v>103</v>
      </c>
      <c r="BA5" s="69" t="s">
        <v>104</v>
      </c>
      <c r="BB5" s="69" t="s">
        <v>105</v>
      </c>
      <c r="BC5" s="69" t="s">
        <v>106</v>
      </c>
      <c r="BD5" s="69" t="s">
        <v>107</v>
      </c>
      <c r="BE5" s="69" t="s">
        <v>102</v>
      </c>
      <c r="BF5" s="69" t="s">
        <v>98</v>
      </c>
      <c r="BG5" s="69" t="s">
        <v>41</v>
      </c>
      <c r="BH5" s="69" t="s">
        <v>99</v>
      </c>
      <c r="BI5" s="69" t="s">
        <v>100</v>
      </c>
      <c r="BJ5" s="69" t="s">
        <v>101</v>
      </c>
      <c r="BK5" s="69" t="s">
        <v>103</v>
      </c>
      <c r="BL5" s="69" t="s">
        <v>104</v>
      </c>
      <c r="BM5" s="69" t="s">
        <v>105</v>
      </c>
      <c r="BN5" s="69" t="s">
        <v>106</v>
      </c>
      <c r="BO5" s="69" t="s">
        <v>107</v>
      </c>
      <c r="BP5" s="69" t="s">
        <v>102</v>
      </c>
      <c r="BQ5" s="69" t="s">
        <v>98</v>
      </c>
      <c r="BR5" s="69" t="s">
        <v>41</v>
      </c>
      <c r="BS5" s="69" t="s">
        <v>99</v>
      </c>
      <c r="BT5" s="69" t="s">
        <v>100</v>
      </c>
      <c r="BU5" s="69" t="s">
        <v>101</v>
      </c>
      <c r="BV5" s="69" t="s">
        <v>103</v>
      </c>
      <c r="BW5" s="69" t="s">
        <v>104</v>
      </c>
      <c r="BX5" s="69" t="s">
        <v>105</v>
      </c>
      <c r="BY5" s="69" t="s">
        <v>106</v>
      </c>
      <c r="BZ5" s="69" t="s">
        <v>107</v>
      </c>
      <c r="CA5" s="69" t="s">
        <v>102</v>
      </c>
      <c r="CB5" s="69" t="s">
        <v>98</v>
      </c>
      <c r="CC5" s="69" t="s">
        <v>41</v>
      </c>
      <c r="CD5" s="69" t="s">
        <v>99</v>
      </c>
      <c r="CE5" s="69" t="s">
        <v>100</v>
      </c>
      <c r="CF5" s="69" t="s">
        <v>101</v>
      </c>
      <c r="CG5" s="69" t="s">
        <v>103</v>
      </c>
      <c r="CH5" s="69" t="s">
        <v>104</v>
      </c>
      <c r="CI5" s="69" t="s">
        <v>105</v>
      </c>
      <c r="CJ5" s="69" t="s">
        <v>106</v>
      </c>
      <c r="CK5" s="69" t="s">
        <v>107</v>
      </c>
      <c r="CL5" s="69" t="s">
        <v>102</v>
      </c>
      <c r="CM5" s="69" t="s">
        <v>98</v>
      </c>
      <c r="CN5" s="69" t="s">
        <v>41</v>
      </c>
      <c r="CO5" s="69" t="s">
        <v>99</v>
      </c>
      <c r="CP5" s="69" t="s">
        <v>100</v>
      </c>
      <c r="CQ5" s="69" t="s">
        <v>101</v>
      </c>
      <c r="CR5" s="69" t="s">
        <v>103</v>
      </c>
      <c r="CS5" s="69" t="s">
        <v>104</v>
      </c>
      <c r="CT5" s="69" t="s">
        <v>105</v>
      </c>
      <c r="CU5" s="69" t="s">
        <v>106</v>
      </c>
      <c r="CV5" s="69" t="s">
        <v>107</v>
      </c>
      <c r="CW5" s="69" t="s">
        <v>102</v>
      </c>
      <c r="CX5" s="69" t="s">
        <v>98</v>
      </c>
      <c r="CY5" s="69" t="s">
        <v>41</v>
      </c>
      <c r="CZ5" s="69" t="s">
        <v>99</v>
      </c>
      <c r="DA5" s="69" t="s">
        <v>100</v>
      </c>
      <c r="DB5" s="69" t="s">
        <v>101</v>
      </c>
      <c r="DC5" s="69" t="s">
        <v>103</v>
      </c>
      <c r="DD5" s="69" t="s">
        <v>104</v>
      </c>
      <c r="DE5" s="69" t="s">
        <v>105</v>
      </c>
      <c r="DF5" s="69" t="s">
        <v>106</v>
      </c>
      <c r="DG5" s="69" t="s">
        <v>107</v>
      </c>
      <c r="DH5" s="69" t="s">
        <v>102</v>
      </c>
      <c r="DI5" s="69" t="s">
        <v>98</v>
      </c>
      <c r="DJ5" s="69" t="s">
        <v>41</v>
      </c>
      <c r="DK5" s="69" t="s">
        <v>99</v>
      </c>
      <c r="DL5" s="69" t="s">
        <v>100</v>
      </c>
      <c r="DM5" s="69" t="s">
        <v>101</v>
      </c>
      <c r="DN5" s="69" t="s">
        <v>103</v>
      </c>
      <c r="DO5" s="69" t="s">
        <v>104</v>
      </c>
      <c r="DP5" s="69" t="s">
        <v>105</v>
      </c>
      <c r="DQ5" s="69" t="s">
        <v>106</v>
      </c>
      <c r="DR5" s="69" t="s">
        <v>107</v>
      </c>
      <c r="DS5" s="69" t="s">
        <v>102</v>
      </c>
      <c r="DT5" s="69" t="s">
        <v>98</v>
      </c>
      <c r="DU5" s="69" t="s">
        <v>41</v>
      </c>
      <c r="DV5" s="69" t="s">
        <v>99</v>
      </c>
      <c r="DW5" s="69" t="s">
        <v>100</v>
      </c>
      <c r="DX5" s="69" t="s">
        <v>101</v>
      </c>
      <c r="DY5" s="69" t="s">
        <v>103</v>
      </c>
      <c r="DZ5" s="69" t="s">
        <v>104</v>
      </c>
      <c r="EA5" s="69" t="s">
        <v>105</v>
      </c>
      <c r="EB5" s="69" t="s">
        <v>106</v>
      </c>
      <c r="EC5" s="69" t="s">
        <v>107</v>
      </c>
      <c r="ED5" s="69" t="s">
        <v>102</v>
      </c>
      <c r="EE5" s="69" t="s">
        <v>98</v>
      </c>
      <c r="EF5" s="69" t="s">
        <v>41</v>
      </c>
      <c r="EG5" s="69" t="s">
        <v>99</v>
      </c>
      <c r="EH5" s="69" t="s">
        <v>100</v>
      </c>
      <c r="EI5" s="69" t="s">
        <v>101</v>
      </c>
      <c r="EJ5" s="69" t="s">
        <v>103</v>
      </c>
      <c r="EK5" s="69" t="s">
        <v>104</v>
      </c>
      <c r="EL5" s="69" t="s">
        <v>105</v>
      </c>
      <c r="EM5" s="69" t="s">
        <v>106</v>
      </c>
      <c r="EN5" s="69" t="s">
        <v>107</v>
      </c>
      <c r="EO5" s="69" t="s">
        <v>102</v>
      </c>
    </row>
    <row r="6" spans="1:145" s="58" customFormat="1">
      <c r="A6" s="59" t="s">
        <v>108</v>
      </c>
      <c r="B6" s="64">
        <f t="shared" ref="B6:X6" si="1">B7</f>
        <v>2017</v>
      </c>
      <c r="C6" s="64">
        <f t="shared" si="1"/>
        <v>16926</v>
      </c>
      <c r="D6" s="64">
        <f t="shared" si="1"/>
        <v>47</v>
      </c>
      <c r="E6" s="64">
        <f t="shared" si="1"/>
        <v>17</v>
      </c>
      <c r="F6" s="64">
        <f t="shared" si="1"/>
        <v>4</v>
      </c>
      <c r="G6" s="64">
        <f t="shared" si="1"/>
        <v>0</v>
      </c>
      <c r="H6" s="64" t="str">
        <f t="shared" si="1"/>
        <v>北海道　中標津町</v>
      </c>
      <c r="I6" s="64" t="str">
        <f t="shared" si="1"/>
        <v>法非適用</v>
      </c>
      <c r="J6" s="64" t="str">
        <f t="shared" si="1"/>
        <v>下水道事業</v>
      </c>
      <c r="K6" s="64" t="str">
        <f t="shared" si="1"/>
        <v>特定環境保全公共下水道</v>
      </c>
      <c r="L6" s="64" t="str">
        <f t="shared" si="1"/>
        <v>D2</v>
      </c>
      <c r="M6" s="64" t="str">
        <f t="shared" si="1"/>
        <v>非設置</v>
      </c>
      <c r="N6" s="72" t="str">
        <f t="shared" si="1"/>
        <v>-</v>
      </c>
      <c r="O6" s="72" t="str">
        <f t="shared" si="1"/>
        <v>該当数値なし</v>
      </c>
      <c r="P6" s="72">
        <f t="shared" si="1"/>
        <v>0.11</v>
      </c>
      <c r="Q6" s="72">
        <f t="shared" si="1"/>
        <v>56.11</v>
      </c>
      <c r="R6" s="72">
        <f t="shared" si="1"/>
        <v>3736</v>
      </c>
      <c r="S6" s="72">
        <f t="shared" si="1"/>
        <v>23661</v>
      </c>
      <c r="T6" s="72">
        <f t="shared" si="1"/>
        <v>684.87</v>
      </c>
      <c r="U6" s="72">
        <f t="shared" si="1"/>
        <v>34.549999999999997</v>
      </c>
      <c r="V6" s="72">
        <f t="shared" si="1"/>
        <v>25</v>
      </c>
      <c r="W6" s="72">
        <f t="shared" si="1"/>
        <v>5.e-002</v>
      </c>
      <c r="X6" s="72">
        <f t="shared" si="1"/>
        <v>500</v>
      </c>
      <c r="Y6" s="80">
        <f t="shared" ref="Y6:AH6" si="2">IF(Y7="",NA(),Y7)</f>
        <v>91.29</v>
      </c>
      <c r="Z6" s="80">
        <f t="shared" si="2"/>
        <v>77.790000000000006</v>
      </c>
      <c r="AA6" s="80">
        <f t="shared" si="2"/>
        <v>90.33</v>
      </c>
      <c r="AB6" s="80">
        <f t="shared" si="2"/>
        <v>94.44</v>
      </c>
      <c r="AC6" s="80">
        <f t="shared" si="2"/>
        <v>95.77</v>
      </c>
      <c r="AD6" s="72" t="e">
        <f t="shared" si="2"/>
        <v>#N/A</v>
      </c>
      <c r="AE6" s="72" t="e">
        <f t="shared" si="2"/>
        <v>#N/A</v>
      </c>
      <c r="AF6" s="72" t="e">
        <f t="shared" si="2"/>
        <v>#N/A</v>
      </c>
      <c r="AG6" s="72" t="e">
        <f t="shared" si="2"/>
        <v>#N/A</v>
      </c>
      <c r="AH6" s="72" t="e">
        <f t="shared" si="2"/>
        <v>#N/A</v>
      </c>
      <c r="AI6" s="72" t="str">
        <f>IF(AI7="","",IF(AI7="-","【-】","【"&amp;SUBSTITUTE(TEXT(AI7,"#,##0.00"),"-","△")&amp;"】"))</f>
        <v/>
      </c>
      <c r="AJ6" s="72" t="e">
        <f t="shared" ref="AJ6:AS6" si="3">IF(AJ7="",NA(),AJ7)</f>
        <v>#N/A</v>
      </c>
      <c r="AK6" s="72" t="e">
        <f t="shared" si="3"/>
        <v>#N/A</v>
      </c>
      <c r="AL6" s="72" t="e">
        <f t="shared" si="3"/>
        <v>#N/A</v>
      </c>
      <c r="AM6" s="72" t="e">
        <f t="shared" si="3"/>
        <v>#N/A</v>
      </c>
      <c r="AN6" s="72" t="e">
        <f t="shared" si="3"/>
        <v>#N/A</v>
      </c>
      <c r="AO6" s="72" t="e">
        <f t="shared" si="3"/>
        <v>#N/A</v>
      </c>
      <c r="AP6" s="72" t="e">
        <f t="shared" si="3"/>
        <v>#N/A</v>
      </c>
      <c r="AQ6" s="72" t="e">
        <f t="shared" si="3"/>
        <v>#N/A</v>
      </c>
      <c r="AR6" s="72" t="e">
        <f t="shared" si="3"/>
        <v>#N/A</v>
      </c>
      <c r="AS6" s="72" t="e">
        <f t="shared" si="3"/>
        <v>#N/A</v>
      </c>
      <c r="AT6" s="72" t="str">
        <f>IF(AT7="","",IF(AT7="-","【-】","【"&amp;SUBSTITUTE(TEXT(AT7,"#,##0.00"),"-","△")&amp;"】"))</f>
        <v/>
      </c>
      <c r="AU6" s="72" t="e">
        <f t="shared" ref="AU6:BD6" si="4">IF(AU7="",NA(),AU7)</f>
        <v>#N/A</v>
      </c>
      <c r="AV6" s="72" t="e">
        <f t="shared" si="4"/>
        <v>#N/A</v>
      </c>
      <c r="AW6" s="72" t="e">
        <f t="shared" si="4"/>
        <v>#N/A</v>
      </c>
      <c r="AX6" s="72" t="e">
        <f t="shared" si="4"/>
        <v>#N/A</v>
      </c>
      <c r="AY6" s="72" t="e">
        <f t="shared" si="4"/>
        <v>#N/A</v>
      </c>
      <c r="AZ6" s="72" t="e">
        <f t="shared" si="4"/>
        <v>#N/A</v>
      </c>
      <c r="BA6" s="72" t="e">
        <f t="shared" si="4"/>
        <v>#N/A</v>
      </c>
      <c r="BB6" s="72" t="e">
        <f t="shared" si="4"/>
        <v>#N/A</v>
      </c>
      <c r="BC6" s="72" t="e">
        <f t="shared" si="4"/>
        <v>#N/A</v>
      </c>
      <c r="BD6" s="72" t="e">
        <f t="shared" si="4"/>
        <v>#N/A</v>
      </c>
      <c r="BE6" s="72" t="str">
        <f>IF(BE7="","",IF(BE7="-","【-】","【"&amp;SUBSTITUTE(TEXT(BE7,"#,##0.00"),"-","△")&amp;"】"))</f>
        <v/>
      </c>
      <c r="BF6" s="80">
        <f t="shared" ref="BF6:BO6" si="5">IF(BF7="",NA(),BF7)</f>
        <v>7336.37</v>
      </c>
      <c r="BG6" s="80">
        <f t="shared" si="5"/>
        <v>8610.48</v>
      </c>
      <c r="BH6" s="80">
        <f t="shared" si="5"/>
        <v>6550.44</v>
      </c>
      <c r="BI6" s="80">
        <f t="shared" si="5"/>
        <v>6174.28</v>
      </c>
      <c r="BJ6" s="80">
        <f t="shared" si="5"/>
        <v>5550.82</v>
      </c>
      <c r="BK6" s="80">
        <f t="shared" si="5"/>
        <v>1554.05</v>
      </c>
      <c r="BL6" s="80">
        <f t="shared" si="5"/>
        <v>1671.86</v>
      </c>
      <c r="BM6" s="80">
        <f t="shared" si="5"/>
        <v>1434.89</v>
      </c>
      <c r="BN6" s="80">
        <f t="shared" si="5"/>
        <v>1298.9100000000001</v>
      </c>
      <c r="BO6" s="80">
        <f t="shared" si="5"/>
        <v>1243.71</v>
      </c>
      <c r="BP6" s="72" t="str">
        <f>IF(BP7="","",IF(BP7="-","【-】","【"&amp;SUBSTITUTE(TEXT(BP7,"#,##0.00"),"-","△")&amp;"】"))</f>
        <v>【1,225.44】</v>
      </c>
      <c r="BQ6" s="80">
        <f t="shared" ref="BQ6:BZ6" si="6">IF(BQ7="",NA(),BQ7)</f>
        <v>18.579999999999998</v>
      </c>
      <c r="BR6" s="80">
        <f t="shared" si="6"/>
        <v>17.829999999999998</v>
      </c>
      <c r="BS6" s="80">
        <f t="shared" si="6"/>
        <v>15.06</v>
      </c>
      <c r="BT6" s="80">
        <f t="shared" si="6"/>
        <v>14.6</v>
      </c>
      <c r="BU6" s="80">
        <f t="shared" si="6"/>
        <v>8.58</v>
      </c>
      <c r="BV6" s="80">
        <f t="shared" si="6"/>
        <v>53.01</v>
      </c>
      <c r="BW6" s="80">
        <f t="shared" si="6"/>
        <v>50.54</v>
      </c>
      <c r="BX6" s="80">
        <f t="shared" si="6"/>
        <v>66.22</v>
      </c>
      <c r="BY6" s="80">
        <f t="shared" si="6"/>
        <v>69.87</v>
      </c>
      <c r="BZ6" s="80">
        <f t="shared" si="6"/>
        <v>74.3</v>
      </c>
      <c r="CA6" s="72" t="str">
        <f>IF(CA7="","",IF(CA7="-","【-】","【"&amp;SUBSTITUTE(TEXT(CA7,"#,##0.00"),"-","△")&amp;"】"))</f>
        <v>【75.58】</v>
      </c>
      <c r="CB6" s="80">
        <f t="shared" ref="CB6:CK6" si="7">IF(CB7="",NA(),CB7)</f>
        <v>884.58</v>
      </c>
      <c r="CC6" s="80">
        <f t="shared" si="7"/>
        <v>1050.8800000000001</v>
      </c>
      <c r="CD6" s="80">
        <f t="shared" si="7"/>
        <v>1248.8699999999999</v>
      </c>
      <c r="CE6" s="80">
        <f t="shared" si="7"/>
        <v>1295.25</v>
      </c>
      <c r="CF6" s="80">
        <f t="shared" si="7"/>
        <v>2195.09</v>
      </c>
      <c r="CG6" s="80">
        <f t="shared" si="7"/>
        <v>299.39</v>
      </c>
      <c r="CH6" s="80">
        <f t="shared" si="7"/>
        <v>320.36</v>
      </c>
      <c r="CI6" s="80">
        <f t="shared" si="7"/>
        <v>246.72</v>
      </c>
      <c r="CJ6" s="80">
        <f t="shared" si="7"/>
        <v>234.96</v>
      </c>
      <c r="CK6" s="80">
        <f t="shared" si="7"/>
        <v>221.81</v>
      </c>
      <c r="CL6" s="72" t="str">
        <f>IF(CL7="","",IF(CL7="-","【-】","【"&amp;SUBSTITUTE(TEXT(CL7,"#,##0.00"),"-","△")&amp;"】"))</f>
        <v>【215.23】</v>
      </c>
      <c r="CM6" s="80">
        <f t="shared" ref="CM6:CV6" si="8">IF(CM7="",NA(),CM7)</f>
        <v>23.16</v>
      </c>
      <c r="CN6" s="80">
        <f t="shared" si="8"/>
        <v>20.53</v>
      </c>
      <c r="CO6" s="80">
        <f t="shared" si="8"/>
        <v>18.420000000000002</v>
      </c>
      <c r="CP6" s="80">
        <f t="shared" si="8"/>
        <v>18.420000000000002</v>
      </c>
      <c r="CQ6" s="80">
        <f t="shared" si="8"/>
        <v>21.05</v>
      </c>
      <c r="CR6" s="80">
        <f t="shared" si="8"/>
        <v>36.200000000000003</v>
      </c>
      <c r="CS6" s="80">
        <f t="shared" si="8"/>
        <v>34.74</v>
      </c>
      <c r="CT6" s="80">
        <f t="shared" si="8"/>
        <v>41.35</v>
      </c>
      <c r="CU6" s="80">
        <f t="shared" si="8"/>
        <v>42.9</v>
      </c>
      <c r="CV6" s="80">
        <f t="shared" si="8"/>
        <v>43.36</v>
      </c>
      <c r="CW6" s="72" t="str">
        <f>IF(CW7="","",IF(CW7="-","【-】","【"&amp;SUBSTITUTE(TEXT(CW7,"#,##0.00"),"-","△")&amp;"】"))</f>
        <v>【42.66】</v>
      </c>
      <c r="CX6" s="80">
        <f t="shared" ref="CX6:DG6" si="9">IF(CX7="",NA(),CX7)</f>
        <v>100</v>
      </c>
      <c r="CY6" s="80">
        <f t="shared" si="9"/>
        <v>100</v>
      </c>
      <c r="CZ6" s="80">
        <f t="shared" si="9"/>
        <v>100</v>
      </c>
      <c r="DA6" s="80">
        <f t="shared" si="9"/>
        <v>100</v>
      </c>
      <c r="DB6" s="80">
        <f t="shared" si="9"/>
        <v>100</v>
      </c>
      <c r="DC6" s="80">
        <f t="shared" si="9"/>
        <v>71.069999999999993</v>
      </c>
      <c r="DD6" s="80">
        <f t="shared" si="9"/>
        <v>70.14</v>
      </c>
      <c r="DE6" s="80">
        <f t="shared" si="9"/>
        <v>82.9</v>
      </c>
      <c r="DF6" s="80">
        <f t="shared" si="9"/>
        <v>83.5</v>
      </c>
      <c r="DG6" s="80">
        <f t="shared" si="9"/>
        <v>83.06</v>
      </c>
      <c r="DH6" s="72" t="str">
        <f>IF(DH7="","",IF(DH7="-","【-】","【"&amp;SUBSTITUTE(TEXT(DH7,"#,##0.00"),"-","△")&amp;"】"))</f>
        <v>【82.67】</v>
      </c>
      <c r="DI6" s="72" t="e">
        <f t="shared" ref="DI6:DR6" si="10">IF(DI7="",NA(),DI7)</f>
        <v>#N/A</v>
      </c>
      <c r="DJ6" s="72" t="e">
        <f t="shared" si="10"/>
        <v>#N/A</v>
      </c>
      <c r="DK6" s="72" t="e">
        <f t="shared" si="10"/>
        <v>#N/A</v>
      </c>
      <c r="DL6" s="72" t="e">
        <f t="shared" si="10"/>
        <v>#N/A</v>
      </c>
      <c r="DM6" s="72" t="e">
        <f t="shared" si="10"/>
        <v>#N/A</v>
      </c>
      <c r="DN6" s="72" t="e">
        <f t="shared" si="10"/>
        <v>#N/A</v>
      </c>
      <c r="DO6" s="72" t="e">
        <f t="shared" si="10"/>
        <v>#N/A</v>
      </c>
      <c r="DP6" s="72" t="e">
        <f t="shared" si="10"/>
        <v>#N/A</v>
      </c>
      <c r="DQ6" s="72" t="e">
        <f t="shared" si="10"/>
        <v>#N/A</v>
      </c>
      <c r="DR6" s="72" t="e">
        <f t="shared" si="10"/>
        <v>#N/A</v>
      </c>
      <c r="DS6" s="72" t="str">
        <f>IF(DS7="","",IF(DS7="-","【-】","【"&amp;SUBSTITUTE(TEXT(DS7,"#,##0.00"),"-","△")&amp;"】"))</f>
        <v/>
      </c>
      <c r="DT6" s="72" t="e">
        <f t="shared" ref="DT6:EC6" si="11">IF(DT7="",NA(),DT7)</f>
        <v>#N/A</v>
      </c>
      <c r="DU6" s="72" t="e">
        <f t="shared" si="11"/>
        <v>#N/A</v>
      </c>
      <c r="DV6" s="72" t="e">
        <f t="shared" si="11"/>
        <v>#N/A</v>
      </c>
      <c r="DW6" s="72" t="e">
        <f t="shared" si="11"/>
        <v>#N/A</v>
      </c>
      <c r="DX6" s="72" t="e">
        <f t="shared" si="11"/>
        <v>#N/A</v>
      </c>
      <c r="DY6" s="72" t="e">
        <f t="shared" si="11"/>
        <v>#N/A</v>
      </c>
      <c r="DZ6" s="72" t="e">
        <f t="shared" si="11"/>
        <v>#N/A</v>
      </c>
      <c r="EA6" s="72" t="e">
        <f t="shared" si="11"/>
        <v>#N/A</v>
      </c>
      <c r="EB6" s="72" t="e">
        <f t="shared" si="11"/>
        <v>#N/A</v>
      </c>
      <c r="EC6" s="72" t="e">
        <f t="shared" si="11"/>
        <v>#N/A</v>
      </c>
      <c r="ED6" s="72" t="str">
        <f>IF(ED7="","",IF(ED7="-","【-】","【"&amp;SUBSTITUTE(TEXT(ED7,"#,##0.00"),"-","△")&amp;"】"))</f>
        <v/>
      </c>
      <c r="EE6" s="72">
        <f t="shared" ref="EE6:EN6" si="12">IF(EE7="",NA(),EE7)</f>
        <v>0</v>
      </c>
      <c r="EF6" s="72">
        <f t="shared" si="12"/>
        <v>0</v>
      </c>
      <c r="EG6" s="72">
        <f t="shared" si="12"/>
        <v>0</v>
      </c>
      <c r="EH6" s="72">
        <f t="shared" si="12"/>
        <v>0</v>
      </c>
      <c r="EI6" s="72">
        <f t="shared" si="12"/>
        <v>0</v>
      </c>
      <c r="EJ6" s="80">
        <f t="shared" si="12"/>
        <v>7.0000000000000007e-002</v>
      </c>
      <c r="EK6" s="80">
        <f t="shared" si="12"/>
        <v>8.e-002</v>
      </c>
      <c r="EL6" s="80">
        <f t="shared" si="12"/>
        <v>7.0000000000000007e-002</v>
      </c>
      <c r="EM6" s="80">
        <f t="shared" si="12"/>
        <v>9.e-002</v>
      </c>
      <c r="EN6" s="80">
        <f t="shared" si="12"/>
        <v>9.e-002</v>
      </c>
      <c r="EO6" s="72" t="str">
        <f>IF(EO7="","",IF(EO7="-","【-】","【"&amp;SUBSTITUTE(TEXT(EO7,"#,##0.00"),"-","△")&amp;"】"))</f>
        <v>【0.10】</v>
      </c>
    </row>
    <row r="7" spans="1:145" s="58" customFormat="1">
      <c r="A7" s="59"/>
      <c r="B7" s="65">
        <v>2017</v>
      </c>
      <c r="C7" s="65">
        <v>16926</v>
      </c>
      <c r="D7" s="65">
        <v>47</v>
      </c>
      <c r="E7" s="65">
        <v>17</v>
      </c>
      <c r="F7" s="65">
        <v>4</v>
      </c>
      <c r="G7" s="65">
        <v>0</v>
      </c>
      <c r="H7" s="65" t="s">
        <v>109</v>
      </c>
      <c r="I7" s="65" t="s">
        <v>110</v>
      </c>
      <c r="J7" s="65" t="s">
        <v>111</v>
      </c>
      <c r="K7" s="65" t="s">
        <v>12</v>
      </c>
      <c r="L7" s="65" t="s">
        <v>112</v>
      </c>
      <c r="M7" s="65" t="s">
        <v>113</v>
      </c>
      <c r="N7" s="73" t="s">
        <v>43</v>
      </c>
      <c r="O7" s="73" t="s">
        <v>114</v>
      </c>
      <c r="P7" s="73">
        <v>0.11</v>
      </c>
      <c r="Q7" s="73">
        <v>56.11</v>
      </c>
      <c r="R7" s="73">
        <v>3736</v>
      </c>
      <c r="S7" s="73">
        <v>23661</v>
      </c>
      <c r="T7" s="73">
        <v>684.87</v>
      </c>
      <c r="U7" s="73">
        <v>34.549999999999997</v>
      </c>
      <c r="V7" s="73">
        <v>25</v>
      </c>
      <c r="W7" s="73">
        <v>5.e-002</v>
      </c>
      <c r="X7" s="73">
        <v>500</v>
      </c>
      <c r="Y7" s="73">
        <v>91.29</v>
      </c>
      <c r="Z7" s="73">
        <v>77.790000000000006</v>
      </c>
      <c r="AA7" s="73">
        <v>90.33</v>
      </c>
      <c r="AB7" s="73">
        <v>94.44</v>
      </c>
      <c r="AC7" s="73">
        <v>95.77</v>
      </c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>
        <v>7336.37</v>
      </c>
      <c r="BG7" s="73">
        <v>8610.48</v>
      </c>
      <c r="BH7" s="73">
        <v>6550.44</v>
      </c>
      <c r="BI7" s="73">
        <v>6174.28</v>
      </c>
      <c r="BJ7" s="73">
        <v>5550.82</v>
      </c>
      <c r="BK7" s="73">
        <v>1554.05</v>
      </c>
      <c r="BL7" s="73">
        <v>1671.86</v>
      </c>
      <c r="BM7" s="73">
        <v>1434.89</v>
      </c>
      <c r="BN7" s="73">
        <v>1298.9100000000001</v>
      </c>
      <c r="BO7" s="73">
        <v>1243.71</v>
      </c>
      <c r="BP7" s="73">
        <v>1225.44</v>
      </c>
      <c r="BQ7" s="73">
        <v>18.579999999999998</v>
      </c>
      <c r="BR7" s="73">
        <v>17.829999999999998</v>
      </c>
      <c r="BS7" s="73">
        <v>15.06</v>
      </c>
      <c r="BT7" s="73">
        <v>14.6</v>
      </c>
      <c r="BU7" s="73">
        <v>8.58</v>
      </c>
      <c r="BV7" s="73">
        <v>53.01</v>
      </c>
      <c r="BW7" s="73">
        <v>50.54</v>
      </c>
      <c r="BX7" s="73">
        <v>66.22</v>
      </c>
      <c r="BY7" s="73">
        <v>69.87</v>
      </c>
      <c r="BZ7" s="73">
        <v>74.3</v>
      </c>
      <c r="CA7" s="73">
        <v>75.58</v>
      </c>
      <c r="CB7" s="73">
        <v>884.58</v>
      </c>
      <c r="CC7" s="73">
        <v>1050.8800000000001</v>
      </c>
      <c r="CD7" s="73">
        <v>1248.8699999999999</v>
      </c>
      <c r="CE7" s="73">
        <v>1295.25</v>
      </c>
      <c r="CF7" s="73">
        <v>2195.09</v>
      </c>
      <c r="CG7" s="73">
        <v>299.39</v>
      </c>
      <c r="CH7" s="73">
        <v>320.36</v>
      </c>
      <c r="CI7" s="73">
        <v>246.72</v>
      </c>
      <c r="CJ7" s="73">
        <v>234.96</v>
      </c>
      <c r="CK7" s="73">
        <v>221.81</v>
      </c>
      <c r="CL7" s="73">
        <v>215.23</v>
      </c>
      <c r="CM7" s="73">
        <v>23.16</v>
      </c>
      <c r="CN7" s="73">
        <v>20.53</v>
      </c>
      <c r="CO7" s="73">
        <v>18.420000000000002</v>
      </c>
      <c r="CP7" s="73">
        <v>18.420000000000002</v>
      </c>
      <c r="CQ7" s="73">
        <v>21.05</v>
      </c>
      <c r="CR7" s="73">
        <v>36.200000000000003</v>
      </c>
      <c r="CS7" s="73">
        <v>34.74</v>
      </c>
      <c r="CT7" s="73">
        <v>41.35</v>
      </c>
      <c r="CU7" s="73">
        <v>42.9</v>
      </c>
      <c r="CV7" s="73">
        <v>43.36</v>
      </c>
      <c r="CW7" s="73">
        <v>42.66</v>
      </c>
      <c r="CX7" s="73">
        <v>100</v>
      </c>
      <c r="CY7" s="73">
        <v>100</v>
      </c>
      <c r="CZ7" s="73">
        <v>100</v>
      </c>
      <c r="DA7" s="73">
        <v>100</v>
      </c>
      <c r="DB7" s="73">
        <v>100</v>
      </c>
      <c r="DC7" s="73">
        <v>71.069999999999993</v>
      </c>
      <c r="DD7" s="73">
        <v>70.14</v>
      </c>
      <c r="DE7" s="73">
        <v>82.9</v>
      </c>
      <c r="DF7" s="73">
        <v>83.5</v>
      </c>
      <c r="DG7" s="73">
        <v>83.06</v>
      </c>
      <c r="DH7" s="73">
        <v>82.67</v>
      </c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>
        <v>0</v>
      </c>
      <c r="EF7" s="73">
        <v>0</v>
      </c>
      <c r="EG7" s="73">
        <v>0</v>
      </c>
      <c r="EH7" s="73">
        <v>0</v>
      </c>
      <c r="EI7" s="73">
        <v>0</v>
      </c>
      <c r="EJ7" s="73">
        <v>7.0000000000000007e-002</v>
      </c>
      <c r="EK7" s="73">
        <v>8.e-002</v>
      </c>
      <c r="EL7" s="73">
        <v>7.0000000000000007e-002</v>
      </c>
      <c r="EM7" s="73">
        <v>9.e-002</v>
      </c>
      <c r="EN7" s="73">
        <v>9.e-002</v>
      </c>
      <c r="EO7" s="73">
        <v>0.1</v>
      </c>
    </row>
    <row r="8" spans="1:145"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</row>
    <row r="9" spans="1:145">
      <c r="A9" s="60"/>
      <c r="B9" s="60" t="s">
        <v>115</v>
      </c>
      <c r="C9" s="60" t="s">
        <v>116</v>
      </c>
      <c r="D9" s="60" t="s">
        <v>117</v>
      </c>
      <c r="E9" s="60" t="s">
        <v>118</v>
      </c>
      <c r="F9" s="60" t="s">
        <v>119</v>
      </c>
      <c r="R9" s="74"/>
      <c r="Y9" s="74"/>
      <c r="Z9" s="74"/>
      <c r="AA9" s="74"/>
      <c r="AB9" s="74"/>
      <c r="AC9" s="74"/>
      <c r="AD9" s="74"/>
      <c r="AE9" s="74"/>
      <c r="AF9" s="74"/>
      <c r="AG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D9" s="74"/>
      <c r="EE9" s="74"/>
      <c r="EF9" s="74"/>
      <c r="EG9" s="74"/>
      <c r="EH9" s="74"/>
      <c r="EI9" s="74"/>
      <c r="EJ9" s="74"/>
      <c r="EK9" s="74"/>
      <c r="EL9" s="74"/>
      <c r="EM9" s="74"/>
    </row>
    <row r="10" spans="1:145">
      <c r="A10" s="60" t="s">
        <v>32</v>
      </c>
      <c r="B10" s="66">
        <f>DATEVALUE($B$6-4&amp;"年1月1日")</f>
        <v>41275</v>
      </c>
      <c r="C10" s="66">
        <f>DATEVALUE($B$6-3&amp;"年1月1日")</f>
        <v>41640</v>
      </c>
      <c r="D10" s="66">
        <f>DATEVALUE($B$6-2&amp;"年1月1日")</f>
        <v>42005</v>
      </c>
      <c r="E10" s="66">
        <f>DATEVALUE($B$6-1&amp;"年1月1日")</f>
        <v>42370</v>
      </c>
      <c r="F10" s="66">
        <f>DATEVALUE($B$6&amp;"年1月1日")</f>
        <v>42736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松崎　聖</cp:lastModifiedBy>
  <cp:lastPrinted>2019-01-25T00:30:21Z</cp:lastPrinted>
  <dcterms:created xsi:type="dcterms:W3CDTF">2018-12-03T09:11:14Z</dcterms:created>
  <dcterms:modified xsi:type="dcterms:W3CDTF">2024-10-01T00:49:40Z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2024-10-01T00:49:40Z</vt:filetime>
  </property>
</Properties>
</file>